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endments" sheetId="1" r:id="rId4"/>
    <sheet state="visible" name="Modifications" sheetId="2" r:id="rId5"/>
  </sheets>
  <definedNames/>
  <calcPr/>
</workbook>
</file>

<file path=xl/sharedStrings.xml><?xml version="1.0" encoding="utf-8"?>
<sst xmlns="http://schemas.openxmlformats.org/spreadsheetml/2006/main" count="171" uniqueCount="85">
  <si>
    <t>1st Call FY 2022 TIP Amendments</t>
  </si>
  <si>
    <t>Amendments are changes to projects that are required by the WATS Policy Committee</t>
  </si>
  <si>
    <t>TIP Changes</t>
  </si>
  <si>
    <t>Fiscal Year</t>
  </si>
  <si>
    <t>Job#</t>
  </si>
  <si>
    <t>Responsible Agency</t>
  </si>
  <si>
    <t>Project Name</t>
  </si>
  <si>
    <t>Limits</t>
  </si>
  <si>
    <t>Length</t>
  </si>
  <si>
    <t>Primary Work Type</t>
  </si>
  <si>
    <t>Project Description</t>
  </si>
  <si>
    <t>Phase</t>
  </si>
  <si>
    <t>Fed Estimated Amount</t>
  </si>
  <si>
    <t>State Estimated Amount</t>
  </si>
  <si>
    <t>Local Estimated Amount</t>
  </si>
  <si>
    <t>Total Estimated Amount</t>
  </si>
  <si>
    <t>Fund Source</t>
  </si>
  <si>
    <t>Award</t>
  </si>
  <si>
    <t>Ann Arbor</t>
  </si>
  <si>
    <t>Countdown pedestrian signal</t>
  </si>
  <si>
    <t>State St. at Hill Street, Packard at Hill,Plymouth at Traverwood, Plymouth at Broadway, Plymouth at Maiden/Moore, Bradway at Swift</t>
  </si>
  <si>
    <t>Countdown Pedestrian Signals</t>
  </si>
  <si>
    <t>CON</t>
  </si>
  <si>
    <t>HSIP</t>
  </si>
  <si>
    <t>Hill St.</t>
  </si>
  <si>
    <t>State to Washtenaw Ave.</t>
  </si>
  <si>
    <t>In-street pedestrian signing, enhanced crosswalk markings, positive contrast street lighting at pedestrian crossings, enhanced intersection Stop signing with reflective post sheeting</t>
  </si>
  <si>
    <t>Add</t>
  </si>
  <si>
    <t>Washtenaw County Road Commission</t>
  </si>
  <si>
    <t>Packard Rd</t>
  </si>
  <si>
    <t>Ann Arbor City Limits to Carpenter Rd</t>
  </si>
  <si>
    <t>Road Rehabilitation</t>
  </si>
  <si>
    <t>Rehabilitate roadway</t>
  </si>
  <si>
    <t>NH</t>
  </si>
  <si>
    <t>North Territorial Rd</t>
  </si>
  <si>
    <t>600 ft west of Dexter Townhall Rd to Toma Rd.</t>
  </si>
  <si>
    <t>Cut hill just west of Dexter Townhall Rd, construct left turn lanes at Dexter Townhall Rd centerline rumbles, curve delineation, replace overhead flashing beacon</t>
  </si>
  <si>
    <t>HRRR</t>
  </si>
  <si>
    <t>Fiscal year</t>
  </si>
  <si>
    <t>IBT: Border to Border Segment D2, Pahse 2</t>
  </si>
  <si>
    <t>connecting to Delhi Court</t>
  </si>
  <si>
    <t>Trail construction</t>
  </si>
  <si>
    <t>TAP</t>
  </si>
  <si>
    <t>1st Call FY 2022 TIP Modifications</t>
  </si>
  <si>
    <t>Modifications are small changes to projects that do not require approval by the WATS Policy Committee</t>
  </si>
  <si>
    <t>Named project</t>
  </si>
  <si>
    <t>Ellsworth Road</t>
  </si>
  <si>
    <t>S. State Street to Platt Road</t>
  </si>
  <si>
    <t>HMA Patching, joint repairs, &amp; cape seal</t>
  </si>
  <si>
    <t>STU</t>
  </si>
  <si>
    <t>Decrease budget to align with capital plan</t>
  </si>
  <si>
    <t>Ann Arbor Area Transportation Authority</t>
  </si>
  <si>
    <t>Transit Capital</t>
  </si>
  <si>
    <t>Areawide</t>
  </si>
  <si>
    <t>SP1206-Bus terminal facility improvements</t>
  </si>
  <si>
    <t>Transit Capital 5307 Buses, Equip, Facilities, etc</t>
  </si>
  <si>
    <t>NI</t>
  </si>
  <si>
    <t>Increase budget to align with capital plan for YTC, BTC, and bus garage studies/design</t>
  </si>
  <si>
    <t>SP1207-architect and engineer</t>
  </si>
  <si>
    <t>Increase budget to align with capital plan</t>
  </si>
  <si>
    <t>SP1104-40 foot and greater replacement bus with or without lift</t>
  </si>
  <si>
    <t>Change 5339 scope to facilities to consolidate funding sources</t>
  </si>
  <si>
    <t>Transit Capital 5339 Facilities Rehabilitations</t>
  </si>
  <si>
    <t>Decrease mobility mgt. budget to align with RTA 5310 project selections</t>
  </si>
  <si>
    <t>SP1811-misc. (explanation must be provided in work detail)</t>
  </si>
  <si>
    <t>Transit Capital 5310 Mob. Mgt., Software, Prev. Maint., CapCon</t>
  </si>
  <si>
    <t>Change scope to software to align with RTA 5310 project selections</t>
  </si>
  <si>
    <t>SP1404-computers (hardware and software)</t>
  </si>
  <si>
    <t>Add scope for prev. maint. to align with RTA 5310 project selections</t>
  </si>
  <si>
    <t>SP1801-preventative maintenance</t>
  </si>
  <si>
    <t>Add scope for cost of contracting to align with RTA 5310 project selections</t>
  </si>
  <si>
    <t>SP1802-capital cost of contracting</t>
  </si>
  <si>
    <t>Add 5310 Operating job to align with RTA 5310 project selections</t>
  </si>
  <si>
    <t>Transit Operating</t>
  </si>
  <si>
    <t>3000-Operating Assistance</t>
  </si>
  <si>
    <t>Transit Operating 5310 FY22</t>
  </si>
  <si>
    <t>Funding</t>
  </si>
  <si>
    <t>Carpenter Rd</t>
  </si>
  <si>
    <t>Carpenter from N. Cloverlane to Ellsworth</t>
  </si>
  <si>
    <t>Barker Rd</t>
  </si>
  <si>
    <t>Barker US-23 to end of Pavement</t>
  </si>
  <si>
    <t>Tuttle Hill Rd</t>
  </si>
  <si>
    <t>Tuttle Hill from Martz to Huron River Dr</t>
  </si>
  <si>
    <t>Leforge Rd</t>
  </si>
  <si>
    <t>LeForge from Clark to Geddes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</si>
</sst>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1">
    <font>
      <sz val="10.0"/>
      <color rgb="FF000000"/>
      <name val="Arial"/>
    </font>
    <font>
      <name val="Arial"/>
    </font>
    <font>
      <b/>
      <sz val="24.0"/>
      <color rgb="FF000000"/>
      <name val="Calibri"/>
    </font>
    <font/>
    <font>
      <sz val="10.0"/>
      <color rgb="FF000000"/>
      <name val="Calibri"/>
    </font>
    <font>
      <b/>
      <sz val="10.0"/>
      <color rgb="FF000000"/>
      <name val="Calibri"/>
    </font>
    <font>
      <sz val="10.0"/>
      <color theme="1"/>
      <name val="Calibri"/>
    </font>
    <font>
      <sz val="10.0"/>
      <name val="Calibri"/>
    </font>
    <font>
      <color rgb="FF000000"/>
      <name val="Calibri"/>
    </font>
    <font>
      <b/>
      <color rgb="FF000000"/>
      <name val="Calibri"/>
    </font>
    <font>
      <color rgb="FF00206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 readingOrder="0" shrinkToFit="0" wrapText="1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1" fillId="2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164" xfId="0" applyAlignment="1" applyBorder="1" applyFont="1" applyNumberFormat="1">
      <alignment horizontal="center" readingOrder="0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0" fontId="7" numFmtId="164" xfId="0" applyAlignment="1" applyBorder="1" applyFont="1" applyNumberFormat="1">
      <alignment horizontal="center" readingOrder="0" shrinkToFit="0" vertical="center" wrapText="1"/>
    </xf>
    <xf borderId="1" fillId="0" fontId="7" numFmtId="16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2" fillId="0" fontId="8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horizontal="center" shrinkToFit="0" wrapText="1"/>
    </xf>
    <xf borderId="0" fillId="2" fontId="4" numFmtId="0" xfId="0" applyAlignment="1" applyFont="1">
      <alignment horizontal="center" readingOrder="0" shrinkToFit="0" vertical="center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2" fontId="8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horizontal="center" shrinkToFit="0" wrapText="1"/>
    </xf>
    <xf borderId="1" fillId="0" fontId="8" numFmtId="164" xfId="0" applyAlignment="1" applyBorder="1" applyFont="1" applyNumberFormat="1">
      <alignment horizontal="center" shrinkToFit="0" wrapText="1"/>
    </xf>
    <xf borderId="1" fillId="0" fontId="10" numFmtId="0" xfId="0" applyAlignment="1" applyBorder="1" applyFont="1">
      <alignment horizontal="center" shrinkToFit="0" wrapText="1"/>
    </xf>
    <xf borderId="1" fillId="0" fontId="4" numFmtId="164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57"/>
    <col customWidth="1" min="2" max="2" width="9.71"/>
    <col customWidth="1" min="4" max="4" width="13.29"/>
    <col customWidth="1" min="5" max="5" width="10.57"/>
    <col customWidth="1" min="6" max="6" width="21.14"/>
    <col customWidth="1" min="7" max="7" width="8.29"/>
    <col customWidth="1" min="8" max="8" width="28.43"/>
    <col customWidth="1" min="10" max="10" width="7.0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>
      <c r="A4" s="8" t="s">
        <v>17</v>
      </c>
      <c r="B4" s="9">
        <v>2023.0</v>
      </c>
      <c r="C4" s="10"/>
      <c r="D4" s="9" t="s">
        <v>18</v>
      </c>
      <c r="E4" s="9" t="s">
        <v>19</v>
      </c>
      <c r="F4" s="9" t="s">
        <v>20</v>
      </c>
      <c r="G4" s="9">
        <v>0.0</v>
      </c>
      <c r="H4" s="9" t="s">
        <v>21</v>
      </c>
      <c r="I4" s="9" t="s">
        <v>21</v>
      </c>
      <c r="J4" s="9" t="s">
        <v>22</v>
      </c>
      <c r="K4" s="11">
        <v>19963.0</v>
      </c>
      <c r="L4" s="12"/>
      <c r="M4" s="11">
        <v>2218.2</v>
      </c>
      <c r="N4" s="11">
        <v>22182.0</v>
      </c>
      <c r="O4" s="9" t="s">
        <v>23</v>
      </c>
    </row>
    <row r="5">
      <c r="A5" s="8" t="s">
        <v>17</v>
      </c>
      <c r="B5" s="9">
        <v>2022.0</v>
      </c>
      <c r="C5" s="10">
        <v>211925.0</v>
      </c>
      <c r="D5" s="9" t="s">
        <v>18</v>
      </c>
      <c r="E5" s="9" t="s">
        <v>24</v>
      </c>
      <c r="F5" s="9" t="s">
        <v>25</v>
      </c>
      <c r="G5" s="10"/>
      <c r="H5" s="9" t="s">
        <v>26</v>
      </c>
      <c r="I5" s="10"/>
      <c r="J5" s="10"/>
      <c r="K5" s="11">
        <v>128884.5</v>
      </c>
      <c r="L5" s="12"/>
      <c r="M5" s="11">
        <v>14320.0</v>
      </c>
      <c r="N5" s="11">
        <v>143205.0</v>
      </c>
      <c r="O5" s="9" t="s">
        <v>23</v>
      </c>
    </row>
    <row r="6">
      <c r="A6" s="13" t="s">
        <v>27</v>
      </c>
      <c r="B6" s="14">
        <v>2022.0</v>
      </c>
      <c r="C6" s="15">
        <v>213429.0</v>
      </c>
      <c r="D6" s="15" t="s">
        <v>28</v>
      </c>
      <c r="E6" s="14" t="s">
        <v>29</v>
      </c>
      <c r="F6" s="14" t="s">
        <v>30</v>
      </c>
      <c r="G6" s="14">
        <v>0.12</v>
      </c>
      <c r="H6" s="14" t="s">
        <v>31</v>
      </c>
      <c r="I6" s="14" t="s">
        <v>32</v>
      </c>
      <c r="J6" s="15" t="s">
        <v>22</v>
      </c>
      <c r="K6" s="16">
        <v>372000.0</v>
      </c>
      <c r="L6" s="16">
        <v>0.0</v>
      </c>
      <c r="M6" s="16">
        <v>93000.0</v>
      </c>
      <c r="N6" s="16">
        <v>465000.0</v>
      </c>
      <c r="O6" s="14" t="s">
        <v>33</v>
      </c>
    </row>
    <row r="7">
      <c r="A7" s="8" t="s">
        <v>17</v>
      </c>
      <c r="B7" s="9">
        <v>2023.0</v>
      </c>
      <c r="C7" s="10"/>
      <c r="D7" s="15" t="s">
        <v>28</v>
      </c>
      <c r="E7" s="9" t="s">
        <v>34</v>
      </c>
      <c r="F7" s="9" t="s">
        <v>35</v>
      </c>
      <c r="G7" s="10"/>
      <c r="H7" s="9" t="s">
        <v>36</v>
      </c>
      <c r="I7" s="10"/>
      <c r="J7" s="10"/>
      <c r="K7" s="11">
        <v>600000.0</v>
      </c>
      <c r="L7" s="12"/>
      <c r="M7" s="11">
        <v>90444.0</v>
      </c>
      <c r="N7" s="11">
        <v>690444.0</v>
      </c>
      <c r="O7" s="9" t="s">
        <v>37</v>
      </c>
    </row>
    <row r="8">
      <c r="A8" s="8" t="s">
        <v>38</v>
      </c>
      <c r="B8" s="9">
        <v>2022.0</v>
      </c>
      <c r="C8" s="9">
        <v>204889.0</v>
      </c>
      <c r="D8" s="9" t="s">
        <v>28</v>
      </c>
      <c r="E8" s="9" t="s">
        <v>39</v>
      </c>
      <c r="F8" s="9" t="s">
        <v>40</v>
      </c>
      <c r="G8" s="10"/>
      <c r="H8" s="10"/>
      <c r="I8" s="9" t="s">
        <v>41</v>
      </c>
      <c r="J8" s="10"/>
      <c r="K8" s="17">
        <v>2000000.0</v>
      </c>
      <c r="L8" s="18"/>
      <c r="M8" s="17">
        <v>2173600.0</v>
      </c>
      <c r="N8" s="17">
        <v>4173600.0</v>
      </c>
      <c r="O8" s="9" t="s">
        <v>42</v>
      </c>
    </row>
    <row r="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</sheetData>
  <mergeCells count="2">
    <mergeCell ref="B1:O1"/>
    <mergeCell ref="A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>
      <c r="A2" s="20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</row>
    <row r="4">
      <c r="A4" s="23" t="s">
        <v>45</v>
      </c>
      <c r="B4" s="14">
        <v>2023.0</v>
      </c>
      <c r="C4" s="14">
        <v>211204.0</v>
      </c>
      <c r="D4" s="14" t="s">
        <v>18</v>
      </c>
      <c r="E4" s="14" t="s">
        <v>46</v>
      </c>
      <c r="F4" s="14" t="s">
        <v>47</v>
      </c>
      <c r="G4" s="14">
        <v>1.968</v>
      </c>
      <c r="H4" s="14" t="s">
        <v>31</v>
      </c>
      <c r="I4" s="14" t="s">
        <v>48</v>
      </c>
      <c r="J4" s="14" t="s">
        <v>22</v>
      </c>
      <c r="K4" s="24">
        <v>633203.0</v>
      </c>
      <c r="L4" s="24"/>
      <c r="M4" s="24">
        <v>506797.0</v>
      </c>
      <c r="N4" s="24">
        <v>1140000.0</v>
      </c>
      <c r="O4" s="24" t="s">
        <v>49</v>
      </c>
    </row>
    <row r="5">
      <c r="A5" s="25" t="s">
        <v>50</v>
      </c>
      <c r="B5" s="26">
        <v>2022.0</v>
      </c>
      <c r="C5" s="26">
        <v>205911.0</v>
      </c>
      <c r="D5" s="26" t="s">
        <v>51</v>
      </c>
      <c r="E5" s="26" t="s">
        <v>52</v>
      </c>
      <c r="F5" s="26" t="s">
        <v>53</v>
      </c>
      <c r="G5" s="26">
        <v>0.0</v>
      </c>
      <c r="H5" s="26" t="s">
        <v>54</v>
      </c>
      <c r="I5" s="26" t="s">
        <v>55</v>
      </c>
      <c r="J5" s="26" t="s">
        <v>56</v>
      </c>
      <c r="K5" s="27">
        <v>865692.0</v>
      </c>
      <c r="L5" s="27">
        <v>216423.0</v>
      </c>
      <c r="M5" s="27">
        <v>0.0</v>
      </c>
      <c r="N5" s="27">
        <v>1082115.0</v>
      </c>
      <c r="O5" s="26">
        <v>5307.0</v>
      </c>
    </row>
    <row r="6">
      <c r="A6" s="25" t="s">
        <v>57</v>
      </c>
      <c r="B6" s="26">
        <v>2022.0</v>
      </c>
      <c r="C6" s="26">
        <v>205911.0</v>
      </c>
      <c r="D6" s="26" t="s">
        <v>51</v>
      </c>
      <c r="E6" s="26" t="s">
        <v>52</v>
      </c>
      <c r="F6" s="26" t="s">
        <v>53</v>
      </c>
      <c r="G6" s="26">
        <v>0.0</v>
      </c>
      <c r="H6" s="26" t="s">
        <v>58</v>
      </c>
      <c r="I6" s="26" t="s">
        <v>55</v>
      </c>
      <c r="J6" s="26" t="s">
        <v>56</v>
      </c>
      <c r="K6" s="27">
        <v>1378098.0</v>
      </c>
      <c r="L6" s="27">
        <v>344524.0</v>
      </c>
      <c r="M6" s="27">
        <v>0.0</v>
      </c>
      <c r="N6" s="27">
        <v>1722622.0</v>
      </c>
      <c r="O6" s="26">
        <v>5307.0</v>
      </c>
    </row>
    <row r="7">
      <c r="A7" s="25" t="s">
        <v>59</v>
      </c>
      <c r="B7" s="26">
        <v>2022.0</v>
      </c>
      <c r="C7" s="26">
        <v>205911.0</v>
      </c>
      <c r="D7" s="26" t="s">
        <v>51</v>
      </c>
      <c r="E7" s="26" t="s">
        <v>52</v>
      </c>
      <c r="F7" s="26" t="s">
        <v>53</v>
      </c>
      <c r="G7" s="26">
        <v>0.0</v>
      </c>
      <c r="H7" s="26" t="s">
        <v>60</v>
      </c>
      <c r="I7" s="26" t="s">
        <v>55</v>
      </c>
      <c r="J7" s="26" t="s">
        <v>56</v>
      </c>
      <c r="K7" s="27">
        <v>2291368.0</v>
      </c>
      <c r="L7" s="27">
        <v>572842.0</v>
      </c>
      <c r="M7" s="27">
        <v>0.0</v>
      </c>
      <c r="N7" s="27">
        <v>2864210.0</v>
      </c>
      <c r="O7" s="26">
        <v>5307.0</v>
      </c>
    </row>
    <row r="8">
      <c r="A8" s="25" t="s">
        <v>61</v>
      </c>
      <c r="B8" s="26">
        <v>2022.0</v>
      </c>
      <c r="C8" s="26">
        <v>205913.0</v>
      </c>
      <c r="D8" s="26" t="s">
        <v>51</v>
      </c>
      <c r="E8" s="26" t="s">
        <v>52</v>
      </c>
      <c r="F8" s="26" t="s">
        <v>53</v>
      </c>
      <c r="G8" s="26">
        <v>0.0</v>
      </c>
      <c r="H8" s="26" t="s">
        <v>54</v>
      </c>
      <c r="I8" s="26" t="s">
        <v>62</v>
      </c>
      <c r="J8" s="26" t="s">
        <v>56</v>
      </c>
      <c r="K8" s="27">
        <v>980607.0</v>
      </c>
      <c r="L8" s="27">
        <v>245152.0</v>
      </c>
      <c r="M8" s="27">
        <v>0.0</v>
      </c>
      <c r="N8" s="27">
        <v>1225759.0</v>
      </c>
      <c r="O8" s="26">
        <v>5339.0</v>
      </c>
    </row>
    <row r="9">
      <c r="A9" s="25" t="s">
        <v>63</v>
      </c>
      <c r="B9" s="26">
        <v>2022.0</v>
      </c>
      <c r="C9" s="26">
        <v>205914.0</v>
      </c>
      <c r="D9" s="26" t="s">
        <v>51</v>
      </c>
      <c r="E9" s="26" t="s">
        <v>52</v>
      </c>
      <c r="F9" s="26" t="s">
        <v>53</v>
      </c>
      <c r="G9" s="26">
        <v>0.0</v>
      </c>
      <c r="H9" s="26" t="s">
        <v>64</v>
      </c>
      <c r="I9" s="28" t="s">
        <v>65</v>
      </c>
      <c r="J9" s="26" t="s">
        <v>56</v>
      </c>
      <c r="K9" s="27">
        <v>32000.0</v>
      </c>
      <c r="L9" s="27">
        <v>8000.0</v>
      </c>
      <c r="M9" s="27">
        <v>0.0</v>
      </c>
      <c r="N9" s="27">
        <v>40000.0</v>
      </c>
      <c r="O9" s="26">
        <v>5310.0</v>
      </c>
    </row>
    <row r="10">
      <c r="A10" s="25" t="s">
        <v>66</v>
      </c>
      <c r="B10" s="26">
        <v>2022.0</v>
      </c>
      <c r="C10" s="26">
        <v>205914.0</v>
      </c>
      <c r="D10" s="26" t="s">
        <v>51</v>
      </c>
      <c r="E10" s="26" t="s">
        <v>52</v>
      </c>
      <c r="F10" s="26" t="s">
        <v>53</v>
      </c>
      <c r="G10" s="26">
        <v>0.0</v>
      </c>
      <c r="H10" s="26" t="s">
        <v>67</v>
      </c>
      <c r="I10" s="28" t="s">
        <v>65</v>
      </c>
      <c r="J10" s="26" t="s">
        <v>56</v>
      </c>
      <c r="K10" s="27">
        <v>48000.0</v>
      </c>
      <c r="L10" s="27">
        <v>12000.0</v>
      </c>
      <c r="M10" s="27">
        <v>0.0</v>
      </c>
      <c r="N10" s="27">
        <v>60000.0</v>
      </c>
      <c r="O10" s="26">
        <v>5310.0</v>
      </c>
    </row>
    <row r="11">
      <c r="A11" s="25" t="s">
        <v>68</v>
      </c>
      <c r="B11" s="26">
        <v>2022.0</v>
      </c>
      <c r="C11" s="26">
        <v>205914.0</v>
      </c>
      <c r="D11" s="26" t="s">
        <v>51</v>
      </c>
      <c r="E11" s="26" t="s">
        <v>52</v>
      </c>
      <c r="F11" s="26" t="s">
        <v>53</v>
      </c>
      <c r="G11" s="26">
        <v>0.0</v>
      </c>
      <c r="H11" s="26" t="s">
        <v>69</v>
      </c>
      <c r="I11" s="28" t="s">
        <v>65</v>
      </c>
      <c r="J11" s="26" t="s">
        <v>56</v>
      </c>
      <c r="K11" s="27">
        <v>16000.0</v>
      </c>
      <c r="L11" s="27">
        <v>4000.0</v>
      </c>
      <c r="M11" s="27">
        <v>0.0</v>
      </c>
      <c r="N11" s="27">
        <v>20000.0</v>
      </c>
      <c r="O11" s="26">
        <v>5310.0</v>
      </c>
    </row>
    <row r="12">
      <c r="A12" s="25" t="s">
        <v>70</v>
      </c>
      <c r="B12" s="26">
        <v>2022.0</v>
      </c>
      <c r="C12" s="26">
        <v>205914.0</v>
      </c>
      <c r="D12" s="26" t="s">
        <v>51</v>
      </c>
      <c r="E12" s="26" t="s">
        <v>52</v>
      </c>
      <c r="F12" s="26" t="s">
        <v>53</v>
      </c>
      <c r="G12" s="26">
        <v>0.0</v>
      </c>
      <c r="H12" s="26" t="s">
        <v>71</v>
      </c>
      <c r="I12" s="28" t="s">
        <v>65</v>
      </c>
      <c r="J12" s="26" t="s">
        <v>56</v>
      </c>
      <c r="K12" s="27">
        <v>49689.0</v>
      </c>
      <c r="L12" s="27">
        <v>12422.0</v>
      </c>
      <c r="M12" s="27">
        <v>0.0</v>
      </c>
      <c r="N12" s="27">
        <v>62111.0</v>
      </c>
      <c r="O12" s="26">
        <v>5310.0</v>
      </c>
    </row>
    <row r="13">
      <c r="A13" s="25" t="s">
        <v>72</v>
      </c>
      <c r="B13" s="26">
        <v>2022.0</v>
      </c>
      <c r="C13" s="26">
        <v>213447.0</v>
      </c>
      <c r="D13" s="26" t="s">
        <v>51</v>
      </c>
      <c r="E13" s="26" t="s">
        <v>73</v>
      </c>
      <c r="F13" s="26" t="s">
        <v>53</v>
      </c>
      <c r="G13" s="26">
        <v>0.0</v>
      </c>
      <c r="H13" s="26" t="s">
        <v>74</v>
      </c>
      <c r="I13" s="26" t="s">
        <v>75</v>
      </c>
      <c r="J13" s="26" t="s">
        <v>56</v>
      </c>
      <c r="K13" s="27">
        <v>90560.0</v>
      </c>
      <c r="L13" s="27">
        <v>0.0</v>
      </c>
      <c r="M13" s="27">
        <v>90560.0</v>
      </c>
      <c r="N13" s="27">
        <v>181120.0</v>
      </c>
      <c r="O13" s="26">
        <v>5310.0</v>
      </c>
    </row>
    <row r="14">
      <c r="A14" s="13" t="s">
        <v>76</v>
      </c>
      <c r="B14" s="14">
        <v>2023.0</v>
      </c>
      <c r="C14" s="14">
        <v>205638.0</v>
      </c>
      <c r="D14" s="15" t="s">
        <v>28</v>
      </c>
      <c r="E14" s="14" t="s">
        <v>77</v>
      </c>
      <c r="F14" s="14" t="s">
        <v>78</v>
      </c>
      <c r="G14" s="14">
        <v>1.162</v>
      </c>
      <c r="H14" s="14" t="s">
        <v>31</v>
      </c>
      <c r="I14" s="14" t="s">
        <v>32</v>
      </c>
      <c r="J14" s="14" t="s">
        <v>22</v>
      </c>
      <c r="K14" s="29">
        <v>471249.0</v>
      </c>
      <c r="L14" s="24">
        <v>0.0</v>
      </c>
      <c r="M14" s="24">
        <v>117812.0</v>
      </c>
      <c r="N14" s="24">
        <v>589061.0</v>
      </c>
      <c r="O14" s="15" t="s">
        <v>49</v>
      </c>
    </row>
    <row r="15">
      <c r="A15" s="13" t="s">
        <v>76</v>
      </c>
      <c r="B15" s="14">
        <v>2022.0</v>
      </c>
      <c r="C15" s="14">
        <v>205646.0</v>
      </c>
      <c r="D15" s="15" t="s">
        <v>28</v>
      </c>
      <c r="E15" s="14" t="s">
        <v>79</v>
      </c>
      <c r="F15" s="14" t="s">
        <v>80</v>
      </c>
      <c r="G15" s="14">
        <v>0.945</v>
      </c>
      <c r="H15" s="14" t="s">
        <v>31</v>
      </c>
      <c r="I15" s="14" t="s">
        <v>32</v>
      </c>
      <c r="J15" s="14" t="s">
        <v>22</v>
      </c>
      <c r="K15" s="16">
        <f>189170+65480</f>
        <v>254650</v>
      </c>
      <c r="L15" s="24">
        <v>0.0</v>
      </c>
      <c r="M15" s="16">
        <f>47292+14520</f>
        <v>61812</v>
      </c>
      <c r="N15" s="16">
        <f>236462+80000</f>
        <v>316462</v>
      </c>
      <c r="O15" s="14" t="s">
        <v>49</v>
      </c>
    </row>
    <row r="16">
      <c r="A16" s="13" t="s">
        <v>76</v>
      </c>
      <c r="B16" s="14">
        <v>2022.0</v>
      </c>
      <c r="C16" s="14">
        <v>205668.0</v>
      </c>
      <c r="D16" s="15" t="s">
        <v>28</v>
      </c>
      <c r="E16" s="14" t="s">
        <v>81</v>
      </c>
      <c r="F16" s="14" t="s">
        <v>82</v>
      </c>
      <c r="G16" s="14">
        <v>2.064</v>
      </c>
      <c r="H16" s="14" t="s">
        <v>31</v>
      </c>
      <c r="I16" s="14" t="s">
        <v>32</v>
      </c>
      <c r="J16" s="14" t="s">
        <v>22</v>
      </c>
      <c r="K16" s="16">
        <f>500000+43217</f>
        <v>543217</v>
      </c>
      <c r="L16" s="24">
        <v>0.0</v>
      </c>
      <c r="M16" s="16">
        <f>125000+9583</f>
        <v>134583</v>
      </c>
      <c r="N16" s="16">
        <f>625000+52800</f>
        <v>677800</v>
      </c>
      <c r="O16" s="14" t="s">
        <v>49</v>
      </c>
    </row>
    <row r="17">
      <c r="A17" s="13" t="s">
        <v>76</v>
      </c>
      <c r="B17" s="14">
        <v>2022.0</v>
      </c>
      <c r="C17" s="14">
        <v>205679.0</v>
      </c>
      <c r="D17" s="15" t="s">
        <v>28</v>
      </c>
      <c r="E17" s="14" t="s">
        <v>83</v>
      </c>
      <c r="F17" s="14" t="s">
        <v>84</v>
      </c>
      <c r="G17" s="14">
        <v>1.005</v>
      </c>
      <c r="H17" s="14" t="s">
        <v>31</v>
      </c>
      <c r="I17" s="14" t="s">
        <v>32</v>
      </c>
      <c r="J17" s="14" t="s">
        <v>22</v>
      </c>
      <c r="K17" s="16">
        <f>215000+139145</f>
        <v>354145</v>
      </c>
      <c r="L17" s="24">
        <v>0.0</v>
      </c>
      <c r="M17" s="16">
        <f>55000+30855</f>
        <v>85855</v>
      </c>
      <c r="N17" s="16">
        <f>270000+170000</f>
        <v>440000</v>
      </c>
      <c r="O17" s="14" t="s">
        <v>49</v>
      </c>
    </row>
  </sheetData>
  <mergeCells count="2">
    <mergeCell ref="B1:O1"/>
    <mergeCell ref="A2:O2"/>
  </mergeCells>
  <drawing r:id="rId1"/>
</worksheet>
</file>